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p guichets banques réseau" sheetId="1" r:id="rId1"/>
  </sheets>
  <externalReferences>
    <externalReference r:id="rId4"/>
    <externalReference r:id="rId5"/>
    <externalReference r:id="rId6"/>
  </externalReferences>
  <definedNames>
    <definedName name="_xlnm.Print_Area" localSheetId="0">'Op guichets banques réseau'!$A$1:$F$16</definedName>
  </definedNames>
  <calcPr fullCalcOnLoad="1"/>
</workbook>
</file>

<file path=xl/sharedStrings.xml><?xml version="1.0" encoding="utf-8"?>
<sst xmlns="http://schemas.openxmlformats.org/spreadsheetml/2006/main" count="30" uniqueCount="15">
  <si>
    <t>Sociétés non financières</t>
  </si>
  <si>
    <t>Entrepreneurs individuels</t>
  </si>
  <si>
    <t>Particuliers</t>
  </si>
  <si>
    <t>Opérations avec la clientèle (hors créances douteuses et prêts à la clientèle financière)</t>
  </si>
  <si>
    <t>Crédit-bail et opérations assimilées</t>
  </si>
  <si>
    <t>ACTIF</t>
  </si>
  <si>
    <t>PASSIF</t>
  </si>
  <si>
    <t>Opérations avec la clientèle (hors emprunts auprès de la clientèle financière)</t>
  </si>
  <si>
    <t>1.1</t>
  </si>
  <si>
    <t>1.2</t>
  </si>
  <si>
    <t>2.1</t>
  </si>
  <si>
    <t>ISBLSM</t>
  </si>
  <si>
    <t>M_RESEAUG – OPÉRATIONS DES GUICHETS DES BANQUES A RÉSEAU</t>
  </si>
  <si>
    <t>Administration publique locale</t>
  </si>
  <si>
    <t>Somme par guichet</t>
  </si>
</sst>
</file>

<file path=xl/styles.xml><?xml version="1.0" encoding="utf-8"?>
<styleSheet xmlns="http://schemas.openxmlformats.org/spreadsheetml/2006/main">
  <numFmts count="1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Vrai&quot;;&quot;Vrai&quot;;&quot;Faux&quot;"/>
    <numFmt numFmtId="165" formatCode="&quot;Actif&quot;;&quot;Actif&quot;;&quot;Inactif&quot;"/>
  </numFmts>
  <fonts count="7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7.5"/>
      <color indexed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3571875</xdr:colOff>
      <xdr:row>2</xdr:row>
      <xdr:rowOff>114300</xdr:rowOff>
    </xdr:from>
    <xdr:to>
      <xdr:col>1</xdr:col>
      <xdr:colOff>4143375</xdr:colOff>
      <xdr:row>3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3895725" y="523875"/>
          <a:ext cx="57150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2</xdr:col>
      <xdr:colOff>428625</xdr:colOff>
      <xdr:row>2</xdr:row>
      <xdr:rowOff>123825</xdr:rowOff>
    </xdr:from>
    <xdr:to>
      <xdr:col>2</xdr:col>
      <xdr:colOff>971550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05475" y="533400"/>
          <a:ext cx="54292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4257675</xdr:colOff>
      <xdr:row>2</xdr:row>
      <xdr:rowOff>142875</xdr:rowOff>
    </xdr:from>
    <xdr:to>
      <xdr:col>1</xdr:col>
      <xdr:colOff>4762500</xdr:colOff>
      <xdr:row>3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581525" y="552450"/>
          <a:ext cx="504825" cy="1524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2</xdr:col>
      <xdr:colOff>1152525</xdr:colOff>
      <xdr:row>2</xdr:row>
      <xdr:rowOff>142875</xdr:rowOff>
    </xdr:from>
    <xdr:to>
      <xdr:col>3</xdr:col>
      <xdr:colOff>371475</xdr:colOff>
      <xdr:row>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429375" y="552450"/>
          <a:ext cx="600075" cy="1619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1857375</xdr:colOff>
      <xdr:row>2</xdr:row>
      <xdr:rowOff>85725</xdr:rowOff>
    </xdr:from>
    <xdr:to>
      <xdr:col>1</xdr:col>
      <xdr:colOff>2476500</xdr:colOff>
      <xdr:row>3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181225" y="495300"/>
          <a:ext cx="619125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Périmètre</a:t>
          </a:r>
        </a:p>
      </xdr:txBody>
    </xdr:sp>
    <xdr:clientData/>
  </xdr:twoCellAnchor>
  <xdr:twoCellAnchor>
    <xdr:from>
      <xdr:col>1</xdr:col>
      <xdr:colOff>2524125</xdr:colOff>
      <xdr:row>2</xdr:row>
      <xdr:rowOff>114300</xdr:rowOff>
    </xdr:from>
    <xdr:to>
      <xdr:col>1</xdr:col>
      <xdr:colOff>2971800</xdr:colOff>
      <xdr:row>3</xdr:row>
      <xdr:rowOff>142875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47975" y="523875"/>
          <a:ext cx="447675" cy="190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Social
 CRC
</a:t>
          </a:r>
        </a:p>
      </xdr:txBody>
    </xdr:sp>
    <xdr:clientData/>
  </xdr:twoCellAnchor>
  <xdr:twoCellAnchor>
    <xdr:from>
      <xdr:col>1</xdr:col>
      <xdr:colOff>3590925</xdr:colOff>
      <xdr:row>5</xdr:row>
      <xdr:rowOff>9525</xdr:rowOff>
    </xdr:from>
    <xdr:to>
      <xdr:col>1</xdr:col>
      <xdr:colOff>4124325</xdr:colOff>
      <xdr:row>6</xdr:row>
      <xdr:rowOff>47625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914775" y="904875"/>
          <a:ext cx="53340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Guichet</a:t>
          </a:r>
        </a:p>
      </xdr:txBody>
    </xdr:sp>
    <xdr:clientData/>
  </xdr:twoCellAnchor>
  <xdr:twoCellAnchor>
    <xdr:from>
      <xdr:col>3</xdr:col>
      <xdr:colOff>923925</xdr:colOff>
      <xdr:row>2</xdr:row>
      <xdr:rowOff>142875</xdr:rowOff>
    </xdr:from>
    <xdr:to>
      <xdr:col>4</xdr:col>
      <xdr:colOff>295275</xdr:colOff>
      <xdr:row>4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581900" y="552450"/>
          <a:ext cx="75247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Résidence</a:t>
          </a:r>
        </a:p>
      </xdr:txBody>
    </xdr:sp>
    <xdr:clientData/>
  </xdr:twoCellAnchor>
  <xdr:twoCellAnchor>
    <xdr:from>
      <xdr:col>4</xdr:col>
      <xdr:colOff>447675</xdr:colOff>
      <xdr:row>2</xdr:row>
      <xdr:rowOff>142875</xdr:rowOff>
    </xdr:from>
    <xdr:to>
      <xdr:col>4</xdr:col>
      <xdr:colOff>1190625</xdr:colOff>
      <xdr:row>3</xdr:row>
      <xdr:rowOff>142875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8486775" y="552450"/>
          <a:ext cx="742950" cy="1619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Résidents</a:t>
          </a:r>
        </a:p>
      </xdr:txBody>
    </xdr:sp>
    <xdr:clientData/>
  </xdr:twoCellAnchor>
  <xdr:twoCellAnchor>
    <xdr:from>
      <xdr:col>4</xdr:col>
      <xdr:colOff>447675</xdr:colOff>
      <xdr:row>4</xdr:row>
      <xdr:rowOff>66675</xdr:rowOff>
    </xdr:from>
    <xdr:to>
      <xdr:col>5</xdr:col>
      <xdr:colOff>371475</xdr:colOff>
      <xdr:row>5</xdr:row>
      <xdr:rowOff>66675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8486775" y="800100"/>
          <a:ext cx="1304925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Non-Résidents EMUM</a:t>
          </a:r>
        </a:p>
      </xdr:txBody>
    </xdr:sp>
    <xdr:clientData/>
  </xdr:twoCellAnchor>
  <xdr:oneCellAnchor>
    <xdr:from>
      <xdr:col>1</xdr:col>
      <xdr:colOff>4219575</xdr:colOff>
      <xdr:row>5</xdr:row>
      <xdr:rowOff>28575</xdr:rowOff>
    </xdr:from>
    <xdr:ext cx="790575" cy="171450"/>
    <xdr:sp>
      <xdr:nvSpPr>
        <xdr:cNvPr id="11" name="TextBox 15"/>
        <xdr:cNvSpPr txBox="1">
          <a:spLocks noChangeArrowheads="1"/>
        </xdr:cNvSpPr>
      </xdr:nvSpPr>
      <xdr:spPr>
        <a:xfrm>
          <a:off x="4543425" y="923925"/>
          <a:ext cx="790575" cy="1714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Code guichet</a:t>
          </a:r>
        </a:p>
      </xdr:txBody>
    </xdr:sp>
    <xdr:clientData/>
  </xdr:oneCellAnchor>
  <xdr:twoCellAnchor>
    <xdr:from>
      <xdr:col>1</xdr:col>
      <xdr:colOff>3571875</xdr:colOff>
      <xdr:row>19</xdr:row>
      <xdr:rowOff>114300</xdr:rowOff>
    </xdr:from>
    <xdr:to>
      <xdr:col>1</xdr:col>
      <xdr:colOff>4143375</xdr:colOff>
      <xdr:row>20</xdr:row>
      <xdr:rowOff>152400</xdr:rowOff>
    </xdr:to>
    <xdr:sp>
      <xdr:nvSpPr>
        <xdr:cNvPr id="12" name="Rectangle 16"/>
        <xdr:cNvSpPr>
          <a:spLocks/>
        </xdr:cNvSpPr>
      </xdr:nvSpPr>
      <xdr:spPr>
        <a:xfrm>
          <a:off x="3895725" y="4867275"/>
          <a:ext cx="57150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2</xdr:col>
      <xdr:colOff>428625</xdr:colOff>
      <xdr:row>19</xdr:row>
      <xdr:rowOff>123825</xdr:rowOff>
    </xdr:from>
    <xdr:to>
      <xdr:col>2</xdr:col>
      <xdr:colOff>971550</xdr:colOff>
      <xdr:row>21</xdr:row>
      <xdr:rowOff>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5705475" y="4876800"/>
          <a:ext cx="54292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4257675</xdr:colOff>
      <xdr:row>19</xdr:row>
      <xdr:rowOff>142875</xdr:rowOff>
    </xdr:from>
    <xdr:to>
      <xdr:col>1</xdr:col>
      <xdr:colOff>4762500</xdr:colOff>
      <xdr:row>20</xdr:row>
      <xdr:rowOff>133350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4581525" y="4895850"/>
          <a:ext cx="504825" cy="1524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2</xdr:col>
      <xdr:colOff>1152525</xdr:colOff>
      <xdr:row>19</xdr:row>
      <xdr:rowOff>142875</xdr:rowOff>
    </xdr:from>
    <xdr:to>
      <xdr:col>3</xdr:col>
      <xdr:colOff>371475</xdr:colOff>
      <xdr:row>20</xdr:row>
      <xdr:rowOff>142875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6429375" y="4895850"/>
          <a:ext cx="600075" cy="1619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1857375</xdr:colOff>
      <xdr:row>19</xdr:row>
      <xdr:rowOff>85725</xdr:rowOff>
    </xdr:from>
    <xdr:to>
      <xdr:col>1</xdr:col>
      <xdr:colOff>2476500</xdr:colOff>
      <xdr:row>20</xdr:row>
      <xdr:rowOff>133350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2181225" y="4838700"/>
          <a:ext cx="619125" cy="209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Périmètre</a:t>
          </a:r>
        </a:p>
      </xdr:txBody>
    </xdr:sp>
    <xdr:clientData/>
  </xdr:twoCellAnchor>
  <xdr:twoCellAnchor>
    <xdr:from>
      <xdr:col>1</xdr:col>
      <xdr:colOff>2524125</xdr:colOff>
      <xdr:row>19</xdr:row>
      <xdr:rowOff>114300</xdr:rowOff>
    </xdr:from>
    <xdr:to>
      <xdr:col>1</xdr:col>
      <xdr:colOff>2971800</xdr:colOff>
      <xdr:row>20</xdr:row>
      <xdr:rowOff>142875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2847975" y="4867275"/>
          <a:ext cx="447675" cy="190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Social
 CRC
</a:t>
          </a:r>
        </a:p>
      </xdr:txBody>
    </xdr:sp>
    <xdr:clientData/>
  </xdr:twoCellAnchor>
  <xdr:twoCellAnchor>
    <xdr:from>
      <xdr:col>1</xdr:col>
      <xdr:colOff>3590925</xdr:colOff>
      <xdr:row>22</xdr:row>
      <xdr:rowOff>9525</xdr:rowOff>
    </xdr:from>
    <xdr:to>
      <xdr:col>1</xdr:col>
      <xdr:colOff>4124325</xdr:colOff>
      <xdr:row>23</xdr:row>
      <xdr:rowOff>47625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3914775" y="5248275"/>
          <a:ext cx="53340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Guichet</a:t>
          </a:r>
        </a:p>
      </xdr:txBody>
    </xdr:sp>
    <xdr:clientData/>
  </xdr:twoCellAnchor>
  <xdr:twoCellAnchor>
    <xdr:from>
      <xdr:col>3</xdr:col>
      <xdr:colOff>923925</xdr:colOff>
      <xdr:row>19</xdr:row>
      <xdr:rowOff>142875</xdr:rowOff>
    </xdr:from>
    <xdr:to>
      <xdr:col>4</xdr:col>
      <xdr:colOff>295275</xdr:colOff>
      <xdr:row>21</xdr:row>
      <xdr:rowOff>19050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7581900" y="4895850"/>
          <a:ext cx="75247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Résidence</a:t>
          </a:r>
        </a:p>
      </xdr:txBody>
    </xdr:sp>
    <xdr:clientData/>
  </xdr:twoCellAnchor>
  <xdr:twoCellAnchor>
    <xdr:from>
      <xdr:col>4</xdr:col>
      <xdr:colOff>447675</xdr:colOff>
      <xdr:row>18</xdr:row>
      <xdr:rowOff>28575</xdr:rowOff>
    </xdr:from>
    <xdr:to>
      <xdr:col>4</xdr:col>
      <xdr:colOff>1190625</xdr:colOff>
      <xdr:row>19</xdr:row>
      <xdr:rowOff>28575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8486775" y="4619625"/>
          <a:ext cx="742950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Résidents</a:t>
          </a:r>
        </a:p>
      </xdr:txBody>
    </xdr:sp>
    <xdr:clientData/>
  </xdr:twoCellAnchor>
  <xdr:twoCellAnchor>
    <xdr:from>
      <xdr:col>4</xdr:col>
      <xdr:colOff>428625</xdr:colOff>
      <xdr:row>19</xdr:row>
      <xdr:rowOff>152400</xdr:rowOff>
    </xdr:from>
    <xdr:to>
      <xdr:col>5</xdr:col>
      <xdr:colOff>733425</xdr:colOff>
      <xdr:row>20</xdr:row>
      <xdr:rowOff>142875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8467725" y="4905375"/>
          <a:ext cx="1685925" cy="1524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Non-Résidents EMUM</a:t>
          </a:r>
        </a:p>
      </xdr:txBody>
    </xdr:sp>
    <xdr:clientData/>
  </xdr:twoCellAnchor>
  <xdr:oneCellAnchor>
    <xdr:from>
      <xdr:col>1</xdr:col>
      <xdr:colOff>4219575</xdr:colOff>
      <xdr:row>22</xdr:row>
      <xdr:rowOff>28575</xdr:rowOff>
    </xdr:from>
    <xdr:ext cx="800100" cy="171450"/>
    <xdr:sp>
      <xdr:nvSpPr>
        <xdr:cNvPr id="22" name="TextBox 26"/>
        <xdr:cNvSpPr txBox="1">
          <a:spLocks noChangeArrowheads="1"/>
        </xdr:cNvSpPr>
      </xdr:nvSpPr>
      <xdr:spPr>
        <a:xfrm>
          <a:off x="4543425" y="5267325"/>
          <a:ext cx="800100" cy="1714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Code guichet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urfi\CONTR&#212;LES\EXEMPLE%20VDEF%201\3-%20CLIENTELE\CLIENT_RE_C_franceu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3-%20CLIENTELE_X\CLIENT_NR_C_franceuro_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TR&#212;LES\EXEMPLE%20VDEF%201\3-%20CLIENTELE_X\CLIENT_RE_C_franceuro_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ENTELE NON FINANCIERE ACTIF"/>
      <sheetName val="CLIENTELE NON FINANCIERE PASSIF"/>
      <sheetName val="CLIENTELE FINANCIERE"/>
      <sheetName val="Contrôles_CLIENT_RE-F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s_CLIENT_NR-FE"/>
      <sheetName val="CLTLE NON FIN ACTIF"/>
      <sheetName val="CLTLE NON FIN PASSIF"/>
      <sheetName val="CLIENTELE FINANCIERE"/>
      <sheetName val="CLIENT_NR_C_franceuro_X"/>
    </sheetNames>
    <sheetDataSet>
      <sheetData sheetId="1">
        <row r="13">
          <cell r="D13">
            <v>2088</v>
          </cell>
        </row>
        <row r="14">
          <cell r="D14">
            <v>138189.33333333334</v>
          </cell>
        </row>
        <row r="15">
          <cell r="D15">
            <v>2199854</v>
          </cell>
          <cell r="E15">
            <v>442</v>
          </cell>
          <cell r="F15">
            <v>10629.333333333334</v>
          </cell>
        </row>
        <row r="23">
          <cell r="D23">
            <v>264525.3333333333</v>
          </cell>
          <cell r="E23">
            <v>857.3333333333334</v>
          </cell>
        </row>
        <row r="24">
          <cell r="D24">
            <v>3658.6666666666665</v>
          </cell>
          <cell r="E24">
            <v>3596</v>
          </cell>
          <cell r="F24">
            <v>133850.66666666666</v>
          </cell>
        </row>
        <row r="28">
          <cell r="D28">
            <v>95020</v>
          </cell>
          <cell r="E28">
            <v>134.66666666666666</v>
          </cell>
          <cell r="F28">
            <v>2834.6666666666665</v>
          </cell>
        </row>
        <row r="34">
          <cell r="D34">
            <v>0</v>
          </cell>
          <cell r="E34">
            <v>0</v>
          </cell>
          <cell r="F34">
            <v>0</v>
          </cell>
          <cell r="H34">
            <v>0</v>
          </cell>
          <cell r="K34">
            <v>0</v>
          </cell>
        </row>
      </sheetData>
      <sheetData sheetId="2">
        <row r="14">
          <cell r="D14">
            <v>341806</v>
          </cell>
          <cell r="E14">
            <v>3946</v>
          </cell>
          <cell r="F14">
            <v>120643.33333333333</v>
          </cell>
          <cell r="H14">
            <v>1130</v>
          </cell>
          <cell r="K14">
            <v>1.3333333333333333</v>
          </cell>
        </row>
        <row r="20">
          <cell r="E20">
            <v>2644.6666666666665</v>
          </cell>
          <cell r="F20">
            <v>97002.66666666667</v>
          </cell>
          <cell r="H20">
            <v>118.66666666666667</v>
          </cell>
        </row>
        <row r="24">
          <cell r="F24">
            <v>316.6666666666667</v>
          </cell>
        </row>
        <row r="25">
          <cell r="F25">
            <v>66</v>
          </cell>
        </row>
        <row r="26">
          <cell r="E26">
            <v>42</v>
          </cell>
          <cell r="F26">
            <v>1382.6666666666667</v>
          </cell>
        </row>
        <row r="27">
          <cell r="E27">
            <v>121.33333333333333</v>
          </cell>
          <cell r="F27">
            <v>6272.666666666667</v>
          </cell>
        </row>
        <row r="28">
          <cell r="E28">
            <v>1071.3333333333333</v>
          </cell>
          <cell r="F28">
            <v>59053.333333333336</v>
          </cell>
        </row>
        <row r="29">
          <cell r="E29">
            <v>5.333333333333333</v>
          </cell>
          <cell r="F29">
            <v>1662.6666666666667</v>
          </cell>
        </row>
        <row r="35">
          <cell r="D35">
            <v>466198</v>
          </cell>
          <cell r="E35">
            <v>4617.333333333333</v>
          </cell>
          <cell r="F35">
            <v>51198.666666666664</v>
          </cell>
          <cell r="H35">
            <v>0</v>
          </cell>
          <cell r="K35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K3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ôles_CLIENT_RE-FE"/>
      <sheetName val="CLIENTELE NON FINANCIERE ACTIF"/>
      <sheetName val="CLIENTELE NON FINANCIERE PASSIF"/>
      <sheetName val="CLIENTELE FINANCIERE"/>
      <sheetName val="CLIENT_RE_C_franceuro_X"/>
    </sheetNames>
    <sheetDataSet>
      <sheetData sheetId="1">
        <row r="13">
          <cell r="D13">
            <v>508718</v>
          </cell>
          <cell r="E13">
            <v>4311.333333333333</v>
          </cell>
          <cell r="F13">
            <v>0</v>
          </cell>
          <cell r="H13">
            <v>0</v>
          </cell>
          <cell r="J13">
            <v>0</v>
          </cell>
        </row>
        <row r="14">
          <cell r="D14">
            <v>289514.6666666667</v>
          </cell>
          <cell r="E14">
            <v>102</v>
          </cell>
          <cell r="H14">
            <v>0</v>
          </cell>
          <cell r="J14">
            <v>0</v>
          </cell>
        </row>
        <row r="15">
          <cell r="D15">
            <v>10819201.333333332</v>
          </cell>
          <cell r="E15">
            <v>0</v>
          </cell>
          <cell r="F15">
            <v>0</v>
          </cell>
          <cell r="H15">
            <v>1142.6666666666667</v>
          </cell>
          <cell r="J15">
            <v>5293.333333333333</v>
          </cell>
        </row>
        <row r="26">
          <cell r="D26">
            <v>14790215.333333334</v>
          </cell>
          <cell r="E26">
            <v>1771294.6666666667</v>
          </cell>
          <cell r="H26">
            <v>155325.33333333334</v>
          </cell>
          <cell r="J26">
            <v>402928</v>
          </cell>
        </row>
        <row r="28">
          <cell r="D28">
            <v>3706061.3333333335</v>
          </cell>
          <cell r="E28">
            <v>3474779.3333333335</v>
          </cell>
          <cell r="F28">
            <v>26321151.333333332</v>
          </cell>
          <cell r="H28">
            <v>0</v>
          </cell>
        </row>
        <row r="42">
          <cell r="D42">
            <v>1876.6666666666667</v>
          </cell>
          <cell r="E42">
            <v>0</v>
          </cell>
          <cell r="F42">
            <v>28</v>
          </cell>
          <cell r="H42">
            <v>0</v>
          </cell>
          <cell r="J42">
            <v>0</v>
          </cell>
        </row>
        <row r="45">
          <cell r="D45">
            <v>3068443.3333333335</v>
          </cell>
          <cell r="E45">
            <v>121061.33333333333</v>
          </cell>
          <cell r="F45">
            <v>421486.6666666667</v>
          </cell>
          <cell r="H45">
            <v>39223.333333333336</v>
          </cell>
          <cell r="J45">
            <v>3680</v>
          </cell>
        </row>
        <row r="51">
          <cell r="D51">
            <v>0</v>
          </cell>
          <cell r="E51">
            <v>0</v>
          </cell>
          <cell r="F51">
            <v>0</v>
          </cell>
          <cell r="H51">
            <v>0</v>
          </cell>
          <cell r="J51">
            <v>0</v>
          </cell>
        </row>
      </sheetData>
      <sheetData sheetId="2">
        <row r="14">
          <cell r="D14">
            <v>9007646.666666666</v>
          </cell>
          <cell r="E14">
            <v>1516006</v>
          </cell>
          <cell r="F14">
            <v>11716330.666666666</v>
          </cell>
          <cell r="H14">
            <v>694643.3333333334</v>
          </cell>
          <cell r="J14">
            <v>36554</v>
          </cell>
        </row>
        <row r="20">
          <cell r="D20">
            <v>0</v>
          </cell>
          <cell r="E20">
            <v>537959.3333333334</v>
          </cell>
          <cell r="F20">
            <v>6104971.333333333</v>
          </cell>
          <cell r="H20">
            <v>120571.33333333333</v>
          </cell>
          <cell r="J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H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H23">
            <v>0</v>
          </cell>
          <cell r="J23">
            <v>0</v>
          </cell>
        </row>
        <row r="24">
          <cell r="E24">
            <v>596.6666666666666</v>
          </cell>
          <cell r="F24">
            <v>237046</v>
          </cell>
        </row>
        <row r="25">
          <cell r="E25">
            <v>20756.666666666668</v>
          </cell>
          <cell r="F25">
            <v>1056994</v>
          </cell>
        </row>
        <row r="26">
          <cell r="E26">
            <v>171240.66666666666</v>
          </cell>
          <cell r="F26">
            <v>3761326</v>
          </cell>
        </row>
        <row r="27">
          <cell r="E27">
            <v>133894</v>
          </cell>
          <cell r="F27">
            <v>1826280</v>
          </cell>
        </row>
        <row r="28">
          <cell r="E28">
            <v>369099.3333333333</v>
          </cell>
          <cell r="F28">
            <v>7717957.333333333</v>
          </cell>
        </row>
        <row r="29">
          <cell r="E29">
            <v>16756.666666666668</v>
          </cell>
          <cell r="F29">
            <v>347186.6666666667</v>
          </cell>
        </row>
        <row r="31">
          <cell r="D31" t="str">
            <v>Demande DSMF/SESOF du 26/01/09</v>
          </cell>
          <cell r="F31">
            <v>0</v>
          </cell>
        </row>
        <row r="32">
          <cell r="E32">
            <v>42906</v>
          </cell>
          <cell r="F32">
            <v>523112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804.6666666666666</v>
          </cell>
          <cell r="H34">
            <v>0</v>
          </cell>
        </row>
        <row r="35">
          <cell r="D35">
            <v>2283402.6666666665</v>
          </cell>
          <cell r="E35">
            <v>343363.3333333334</v>
          </cell>
          <cell r="F35">
            <v>2094894.6666666667</v>
          </cell>
          <cell r="H35">
            <v>28784</v>
          </cell>
          <cell r="J35">
            <v>32266</v>
          </cell>
        </row>
        <row r="39">
          <cell r="D39">
            <v>239.33333333333331</v>
          </cell>
          <cell r="E39">
            <v>82.66666666666666</v>
          </cell>
          <cell r="F39">
            <v>13628.666666666668</v>
          </cell>
          <cell r="H39">
            <v>0</v>
          </cell>
          <cell r="J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customWidth="1"/>
    <col min="2" max="2" width="74.28125" style="0" customWidth="1"/>
    <col min="3" max="7" width="20.7109375" style="0" customWidth="1"/>
  </cols>
  <sheetData>
    <row r="1" spans="1:9" s="2" customFormat="1" ht="19.5" customHeight="1">
      <c r="A1" s="60" t="s">
        <v>12</v>
      </c>
      <c r="B1" s="61"/>
      <c r="C1" s="61"/>
      <c r="D1" s="61"/>
      <c r="E1" s="61"/>
      <c r="F1" s="61"/>
      <c r="G1" s="62"/>
      <c r="H1" s="9"/>
      <c r="I1" s="17"/>
    </row>
    <row r="2" spans="1:9" ht="12.75">
      <c r="A2" s="63"/>
      <c r="B2" s="55"/>
      <c r="C2" s="55"/>
      <c r="D2" s="55"/>
      <c r="E2" s="55"/>
      <c r="F2" s="55"/>
      <c r="G2" s="56"/>
      <c r="H2" s="9"/>
      <c r="I2" s="18"/>
    </row>
    <row r="3" spans="1:9" ht="12.75">
      <c r="A3" s="64"/>
      <c r="B3" s="55"/>
      <c r="C3" s="55"/>
      <c r="D3" s="55"/>
      <c r="E3" s="55"/>
      <c r="F3" s="55"/>
      <c r="G3" s="56"/>
      <c r="H3" s="9"/>
      <c r="I3" s="18"/>
    </row>
    <row r="4" spans="1:9" ht="12.75">
      <c r="A4" s="54"/>
      <c r="B4" s="55"/>
      <c r="C4" s="55"/>
      <c r="D4" s="55"/>
      <c r="E4" s="55"/>
      <c r="F4" s="55"/>
      <c r="G4" s="56"/>
      <c r="H4" s="9"/>
      <c r="I4" s="18"/>
    </row>
    <row r="5" spans="1:9" ht="12.75">
      <c r="A5" s="54"/>
      <c r="B5" s="55"/>
      <c r="C5" s="55"/>
      <c r="D5" s="55"/>
      <c r="E5" s="55"/>
      <c r="F5" s="55"/>
      <c r="G5" s="56"/>
      <c r="H5" s="9"/>
      <c r="I5" s="18"/>
    </row>
    <row r="6" spans="1:9" ht="12.75">
      <c r="A6" s="54"/>
      <c r="B6" s="55"/>
      <c r="C6" s="55"/>
      <c r="D6" s="55"/>
      <c r="E6" s="55"/>
      <c r="F6" s="55"/>
      <c r="G6" s="56"/>
      <c r="H6" s="9"/>
      <c r="I6" s="18"/>
    </row>
    <row r="7" spans="1:9" ht="13.5" thickBot="1">
      <c r="A7" s="57"/>
      <c r="B7" s="58"/>
      <c r="C7" s="58"/>
      <c r="D7" s="58"/>
      <c r="E7" s="58"/>
      <c r="F7" s="58"/>
      <c r="G7" s="59"/>
      <c r="H7" s="9"/>
      <c r="I7" s="18"/>
    </row>
    <row r="8" ht="21.75" customHeight="1"/>
    <row r="9" ht="21.75" customHeight="1" thickBot="1"/>
    <row r="10" spans="1:7" ht="24" customHeight="1">
      <c r="A10" s="6"/>
      <c r="B10" s="24"/>
      <c r="C10" s="25" t="s">
        <v>0</v>
      </c>
      <c r="D10" s="26" t="s">
        <v>1</v>
      </c>
      <c r="E10" s="26" t="s">
        <v>2</v>
      </c>
      <c r="F10" s="27" t="s">
        <v>11</v>
      </c>
      <c r="G10" s="27" t="s">
        <v>13</v>
      </c>
    </row>
    <row r="11" spans="1:7" ht="13.5" thickBot="1">
      <c r="A11" s="30"/>
      <c r="B11" s="31"/>
      <c r="C11" s="32">
        <v>1</v>
      </c>
      <c r="D11" s="33">
        <v>2</v>
      </c>
      <c r="E11" s="33">
        <v>3</v>
      </c>
      <c r="F11" s="34">
        <v>4</v>
      </c>
      <c r="G11" s="34">
        <v>5</v>
      </c>
    </row>
    <row r="12" spans="1:18" s="2" customFormat="1" ht="31.5" customHeight="1">
      <c r="A12" s="28">
        <v>1</v>
      </c>
      <c r="B12" s="29" t="s">
        <v>5</v>
      </c>
      <c r="C12" s="38"/>
      <c r="D12" s="39"/>
      <c r="E12" s="39"/>
      <c r="F12" s="40"/>
      <c r="G12" s="40"/>
      <c r="N12" s="51" t="s">
        <v>14</v>
      </c>
      <c r="O12" s="52"/>
      <c r="P12" s="52"/>
      <c r="Q12" s="52"/>
      <c r="R12" s="53"/>
    </row>
    <row r="13" spans="1:24" s="2" customFormat="1" ht="31.5" customHeight="1">
      <c r="A13" s="7" t="s">
        <v>8</v>
      </c>
      <c r="B13" s="20" t="s">
        <v>3</v>
      </c>
      <c r="C13" s="35"/>
      <c r="D13" s="36"/>
      <c r="E13" s="36"/>
      <c r="F13" s="37"/>
      <c r="G13" s="37"/>
      <c r="H13" s="45" t="str">
        <f>IF($C$13&gt;=0,"OK","ERROR")</f>
        <v>OK</v>
      </c>
      <c r="I13" s="45" t="str">
        <f>IF($D$13&gt;=0,"OK","ERROR")</f>
        <v>OK</v>
      </c>
      <c r="J13" s="45" t="str">
        <f>IF($E$13&gt;=0,"OK","ERROR")</f>
        <v>OK</v>
      </c>
      <c r="K13" s="45" t="str">
        <f>IF($F$13&gt;=0,"OK","ERROR")</f>
        <v>OK</v>
      </c>
      <c r="L13" s="45" t="str">
        <f>IF($G$13&gt;=0,"OK","ERROR")</f>
        <v>OK</v>
      </c>
      <c r="N13" s="47">
        <f>$C$13</f>
        <v>0</v>
      </c>
      <c r="O13" s="41">
        <f>$D$13</f>
        <v>0</v>
      </c>
      <c r="P13" s="41">
        <f>$E$13</f>
        <v>0</v>
      </c>
      <c r="Q13" s="41">
        <f>$F$13</f>
        <v>0</v>
      </c>
      <c r="R13" s="42">
        <f>$G$13</f>
        <v>0</v>
      </c>
      <c r="T13" s="46" t="str">
        <f>IF($N$13=SUM('[3]CLIENTELE NON FINANCIERE ACTIF'!$D$13:$D$15)+'[3]CLIENTELE NON FINANCIERE ACTIF'!$D$26+'[3]CLIENTELE NON FINANCIERE ACTIF'!$D$28+'[3]CLIENTELE NON FINANCIERE ACTIF'!$D$42+'[3]CLIENTELE NON FINANCIERE ACTIF'!$D$45,"OK","ERROR")</f>
        <v>ERROR</v>
      </c>
      <c r="U13" s="46" t="str">
        <f>IF($O$13=SUM('[3]CLIENTELE NON FINANCIERE ACTIF'!$E$13:$E$15)+'[3]CLIENTELE NON FINANCIERE ACTIF'!$E$26+'[3]CLIENTELE NON FINANCIERE ACTIF'!$E$28+'[3]CLIENTELE NON FINANCIERE ACTIF'!$E$42+'[3]CLIENTELE NON FINANCIERE ACTIF'!$E$45,"OK","ERROR")</f>
        <v>ERROR</v>
      </c>
      <c r="V13" s="46" t="str">
        <f>IF($P$13='[3]CLIENTELE NON FINANCIERE ACTIF'!$F$13+'[3]CLIENTELE NON FINANCIERE ACTIF'!$F$15+'[3]CLIENTELE NON FINANCIERE ACTIF'!$F$28+'[3]CLIENTELE NON FINANCIERE ACTIF'!$F$42+'[3]CLIENTELE NON FINANCIERE ACTIF'!$F$45,"OK","ERROR")</f>
        <v>ERROR</v>
      </c>
      <c r="W13" s="46" t="str">
        <f>IF($Q$13=SUM('[3]CLIENTELE NON FINANCIERE ACTIF'!$H$13:$H$15)+'[3]CLIENTELE NON FINANCIERE ACTIF'!$H$26+'[3]CLIENTELE NON FINANCIERE ACTIF'!$H$28+'[3]CLIENTELE NON FINANCIERE ACTIF'!$H$42+'[3]CLIENTELE NON FINANCIERE ACTIF'!$H$45,"OK","ERROR")</f>
        <v>ERROR</v>
      </c>
      <c r="X13" s="46" t="str">
        <f>IF($R$13=SUM('[3]CLIENTELE NON FINANCIERE ACTIF'!$J$13:$J$15)+'[3]CLIENTELE NON FINANCIERE ACTIF'!$J$26+'[3]CLIENTELE NON FINANCIERE ACTIF'!$J$28+'[3]CLIENTELE NON FINANCIERE ACTIF'!$J$42+'[3]CLIENTELE NON FINANCIERE ACTIF'!$J$45,"OK","ERROR")</f>
        <v>ERROR</v>
      </c>
    </row>
    <row r="14" spans="1:24" s="2" customFormat="1" ht="31.5" customHeight="1">
      <c r="A14" s="7" t="s">
        <v>9</v>
      </c>
      <c r="B14" s="21" t="s">
        <v>4</v>
      </c>
      <c r="C14" s="11"/>
      <c r="D14" s="10"/>
      <c r="E14" s="10"/>
      <c r="F14" s="12"/>
      <c r="G14" s="12"/>
      <c r="H14" s="45" t="str">
        <f>IF($C$14&gt;=0,"OK","ERROR")</f>
        <v>OK</v>
      </c>
      <c r="I14" s="45" t="str">
        <f>IF($D$14&gt;=0,"OK","ERROR")</f>
        <v>OK</v>
      </c>
      <c r="J14" s="45" t="str">
        <f>IF($E$14&gt;=0,"OK","ERROR")</f>
        <v>OK</v>
      </c>
      <c r="K14" s="45" t="str">
        <f>IF($F$14&gt;=0,"OK","ERROR")</f>
        <v>OK</v>
      </c>
      <c r="L14" s="45" t="str">
        <f>IF($G$14&gt;=0,"OK","ERROR")</f>
        <v>OK</v>
      </c>
      <c r="N14" s="47">
        <f>$C$14</f>
        <v>0</v>
      </c>
      <c r="O14" s="41">
        <f>$D$14</f>
        <v>0</v>
      </c>
      <c r="P14" s="41">
        <f>$E$14</f>
        <v>0</v>
      </c>
      <c r="Q14" s="41">
        <f>$F$14</f>
        <v>0</v>
      </c>
      <c r="R14" s="42">
        <f>$G$14</f>
        <v>0</v>
      </c>
      <c r="T14" s="46" t="str">
        <f>IF($N$14='[3]CLIENTELE NON FINANCIERE ACTIF'!$D$51,"OK","ERROR")</f>
        <v>OK</v>
      </c>
      <c r="U14" s="46" t="str">
        <f>IF($O$14='[3]CLIENTELE NON FINANCIERE ACTIF'!$E$51,"OK","ERROR")</f>
        <v>OK</v>
      </c>
      <c r="V14" s="46" t="str">
        <f>IF($P$14='[3]CLIENTELE NON FINANCIERE ACTIF'!$F$51,"OK","ERROR")</f>
        <v>OK</v>
      </c>
      <c r="W14" s="46" t="str">
        <f>IF($Q$14='[3]CLIENTELE NON FINANCIERE ACTIF'!$H$51,"OK","ERROR")</f>
        <v>OK</v>
      </c>
      <c r="X14" s="46" t="str">
        <f>IF($R$14='[3]CLIENTELE NON FINANCIERE ACTIF'!$J$51,"OK","ERROR")</f>
        <v>OK</v>
      </c>
    </row>
    <row r="15" spans="1:18" s="2" customFormat="1" ht="31.5" customHeight="1">
      <c r="A15" s="7">
        <v>2</v>
      </c>
      <c r="B15" s="22" t="s">
        <v>6</v>
      </c>
      <c r="C15" s="13"/>
      <c r="D15" s="4"/>
      <c r="E15" s="4"/>
      <c r="F15" s="5"/>
      <c r="G15" s="5"/>
      <c r="H15" s="3"/>
      <c r="N15" s="48"/>
      <c r="O15" s="3"/>
      <c r="P15" s="3"/>
      <c r="Q15" s="3"/>
      <c r="R15" s="49"/>
    </row>
    <row r="16" spans="1:24" s="2" customFormat="1" ht="31.5" customHeight="1" thickBot="1">
      <c r="A16" s="8" t="s">
        <v>10</v>
      </c>
      <c r="B16" s="23" t="s">
        <v>7</v>
      </c>
      <c r="C16" s="14"/>
      <c r="D16" s="15"/>
      <c r="E16" s="15"/>
      <c r="F16" s="16"/>
      <c r="G16" s="16"/>
      <c r="H16" s="45" t="str">
        <f>IF($C$16&gt;=0,"OK","ERROR")</f>
        <v>OK</v>
      </c>
      <c r="I16" s="45" t="str">
        <f>IF($D$16&gt;=0,"OK","ERROR")</f>
        <v>OK</v>
      </c>
      <c r="J16" s="45" t="str">
        <f>IF($E$16&gt;=0,"OK","ERROR")</f>
        <v>OK</v>
      </c>
      <c r="K16" s="45" t="str">
        <f>IF($F$16&gt;=0,"OK","ERROR")</f>
        <v>OK</v>
      </c>
      <c r="L16" s="45" t="str">
        <f>IF($G$16&gt;=0,"OK","ERROR")</f>
        <v>OK</v>
      </c>
      <c r="N16" s="50">
        <f>$C$16</f>
        <v>0</v>
      </c>
      <c r="O16" s="43">
        <f>$D$16</f>
        <v>0</v>
      </c>
      <c r="P16" s="43">
        <f>$E$16</f>
        <v>0</v>
      </c>
      <c r="Q16" s="43">
        <f>$F$16</f>
        <v>0</v>
      </c>
      <c r="R16" s="44">
        <f>$G$16</f>
        <v>0</v>
      </c>
      <c r="T16" s="46" t="e">
        <f>IF($N$16='[3]CLIENTELE NON FINANCIERE PASSIF'!$D$14+'[3]CLIENTELE NON FINANCIERE PASSIF'!$D$20+SUM('[3]CLIENTELE NON FINANCIERE PASSIF'!$D$22:$D$23)+'[3]CLIENTELE NON FINANCIERE PASSIF'!$D$31+SUM('[3]CLIENTELE NON FINANCIERE PASSIF'!$D$33:$D$34)+'[3]CLIENTELE NON FINANCIERE PASSIF'!$D$35+'[3]CLIENTELE NON FINANCIERE PASSIF'!$D$39,"OK","ERROR")</f>
        <v>#VALUE!</v>
      </c>
      <c r="U16" s="46" t="str">
        <f>IF($O$16='[3]CLIENTELE NON FINANCIERE PASSIF'!$E$14+'[3]CLIENTELE NON FINANCIERE PASSIF'!$E$20+SUM('[3]CLIENTELE NON FINANCIERE PASSIF'!$E$22:$E$29)+SUM('[3]CLIENTELE NON FINANCIERE PASSIF'!$E$31:$E$35)+'[3]CLIENTELE NON FINANCIERE PASSIF'!$E$39,"OK","ERROR")</f>
        <v>ERROR</v>
      </c>
      <c r="V16" s="46" t="str">
        <f>IF($P$16='[3]CLIENTELE NON FINANCIERE PASSIF'!$F$14+'[3]CLIENTELE NON FINANCIERE PASSIF'!$F$20+SUM('[3]CLIENTELE NON FINANCIERE PASSIF'!$F$22:$F$29)+SUM('[3]CLIENTELE NON FINANCIERE PASSIF'!$F$31:$F$35)+'[3]CLIENTELE NON FINANCIERE PASSIF'!$F$39,"OK","ERROR")</f>
        <v>ERROR</v>
      </c>
      <c r="W16" s="46" t="str">
        <f>IF($Q$16='[3]CLIENTELE NON FINANCIERE PASSIF'!$H$14+'[3]CLIENTELE NON FINANCIERE PASSIF'!$H$20+SUM('[3]CLIENTELE NON FINANCIERE PASSIF'!$H$22:$H$23)+SUM('[3]CLIENTELE NON FINANCIERE PASSIF'!$H$33:$H$34)+'[3]CLIENTELE NON FINANCIERE PASSIF'!$H$35+'[3]CLIENTELE NON FINANCIERE PASSIF'!$H$39,"OK","ERROR")</f>
        <v>ERROR</v>
      </c>
      <c r="X16" s="46" t="str">
        <f>IF($R$16='[3]CLIENTELE NON FINANCIERE PASSIF'!$J$14+'[3]CLIENTELE NON FINANCIERE PASSIF'!$J$20+SUM('[3]CLIENTELE NON FINANCIERE PASSIF'!$J$22:$J$23)+'[3]CLIENTELE NON FINANCIERE PASSIF'!$J$35+'[3]CLIENTELE NON FINANCIERE PASSIF'!$J$39,"OK","ERROR")</f>
        <v>ERROR</v>
      </c>
    </row>
    <row r="17" spans="3:8" ht="13.5" thickBot="1">
      <c r="C17" s="19"/>
      <c r="D17" s="19"/>
      <c r="E17" s="19"/>
      <c r="F17" s="19"/>
      <c r="H17" s="1"/>
    </row>
    <row r="18" spans="1:7" ht="12.75">
      <c r="A18" s="60" t="s">
        <v>12</v>
      </c>
      <c r="B18" s="61"/>
      <c r="C18" s="61"/>
      <c r="D18" s="61"/>
      <c r="E18" s="61"/>
      <c r="F18" s="61"/>
      <c r="G18" s="62"/>
    </row>
    <row r="19" spans="1:7" ht="12.75">
      <c r="A19" s="63"/>
      <c r="B19" s="55"/>
      <c r="C19" s="55"/>
      <c r="D19" s="55"/>
      <c r="E19" s="55"/>
      <c r="F19" s="55"/>
      <c r="G19" s="56"/>
    </row>
    <row r="20" spans="1:7" ht="12.75">
      <c r="A20" s="64"/>
      <c r="B20" s="55"/>
      <c r="C20" s="55"/>
      <c r="D20" s="55"/>
      <c r="E20" s="55"/>
      <c r="F20" s="55"/>
      <c r="G20" s="56"/>
    </row>
    <row r="21" spans="1:7" ht="12.75">
      <c r="A21" s="54"/>
      <c r="B21" s="55"/>
      <c r="C21" s="55"/>
      <c r="D21" s="55"/>
      <c r="E21" s="55"/>
      <c r="F21" s="55"/>
      <c r="G21" s="56"/>
    </row>
    <row r="22" spans="1:7" ht="12.75">
      <c r="A22" s="54"/>
      <c r="B22" s="55"/>
      <c r="C22" s="55"/>
      <c r="D22" s="55"/>
      <c r="E22" s="55"/>
      <c r="F22" s="55"/>
      <c r="G22" s="56"/>
    </row>
    <row r="23" spans="1:7" ht="12.75">
      <c r="A23" s="54"/>
      <c r="B23" s="55"/>
      <c r="C23" s="55"/>
      <c r="D23" s="55"/>
      <c r="E23" s="55"/>
      <c r="F23" s="55"/>
      <c r="G23" s="56"/>
    </row>
    <row r="24" spans="1:7" ht="13.5" thickBot="1">
      <c r="A24" s="57"/>
      <c r="B24" s="58"/>
      <c r="C24" s="58"/>
      <c r="D24" s="58"/>
      <c r="E24" s="58"/>
      <c r="F24" s="58"/>
      <c r="G24" s="59"/>
    </row>
    <row r="26" ht="13.5" thickBot="1"/>
    <row r="27" spans="1:7" ht="25.5">
      <c r="A27" s="6"/>
      <c r="B27" s="24"/>
      <c r="C27" s="25" t="s">
        <v>0</v>
      </c>
      <c r="D27" s="26" t="s">
        <v>1</v>
      </c>
      <c r="E27" s="26" t="s">
        <v>2</v>
      </c>
      <c r="F27" s="27" t="s">
        <v>11</v>
      </c>
      <c r="G27" s="27" t="s">
        <v>13</v>
      </c>
    </row>
    <row r="28" spans="1:7" ht="13.5" thickBot="1">
      <c r="A28" s="30"/>
      <c r="B28" s="31"/>
      <c r="C28" s="32">
        <v>1</v>
      </c>
      <c r="D28" s="33">
        <v>2</v>
      </c>
      <c r="E28" s="33">
        <v>3</v>
      </c>
      <c r="F28" s="34">
        <v>4</v>
      </c>
      <c r="G28" s="34">
        <v>5</v>
      </c>
    </row>
    <row r="29" spans="1:18" ht="31.5" customHeight="1">
      <c r="A29" s="28">
        <v>1</v>
      </c>
      <c r="B29" s="29" t="s">
        <v>5</v>
      </c>
      <c r="C29" s="38"/>
      <c r="D29" s="39"/>
      <c r="E29" s="39"/>
      <c r="F29" s="40"/>
      <c r="G29" s="40"/>
      <c r="N29" s="51" t="s">
        <v>14</v>
      </c>
      <c r="O29" s="52"/>
      <c r="P29" s="52"/>
      <c r="Q29" s="52"/>
      <c r="R29" s="53"/>
    </row>
    <row r="30" spans="1:24" ht="31.5" customHeight="1">
      <c r="A30" s="7" t="s">
        <v>8</v>
      </c>
      <c r="B30" s="20" t="s">
        <v>3</v>
      </c>
      <c r="C30" s="35"/>
      <c r="D30" s="36"/>
      <c r="E30" s="36"/>
      <c r="F30" s="37"/>
      <c r="G30" s="37"/>
      <c r="H30" s="45" t="str">
        <f>IF($C$30&gt;=0,"OK","ERROR")</f>
        <v>OK</v>
      </c>
      <c r="I30" s="45" t="str">
        <f>IF($D$30&gt;=0,"OK","ERROR")</f>
        <v>OK</v>
      </c>
      <c r="J30" s="45" t="str">
        <f>IF($E$30&gt;=0,"OK","ERROR")</f>
        <v>OK</v>
      </c>
      <c r="K30" s="45" t="str">
        <f>IF($F$30&gt;=0,"OK","ERROR")</f>
        <v>OK</v>
      </c>
      <c r="L30" s="45" t="str">
        <f>IF($G$30&gt;=0,"OK","ERROR")</f>
        <v>OK</v>
      </c>
      <c r="N30" s="47">
        <f>$C$30</f>
        <v>0</v>
      </c>
      <c r="O30" s="41">
        <f>$D$30</f>
        <v>0</v>
      </c>
      <c r="P30" s="41">
        <f>$E$30</f>
        <v>0</v>
      </c>
      <c r="Q30" s="41">
        <f>$F$30</f>
        <v>0</v>
      </c>
      <c r="R30" s="42">
        <f>$G$30</f>
        <v>0</v>
      </c>
      <c r="T30" s="46" t="str">
        <f>IF($N$30=SUM('[2]CLTLE NON FIN ACTIF'!$D$13:$D$15)+SUM('[2]CLTLE NON FIN ACTIF'!$D$23:$D$25)+'[2]CLTLE NON FIN ACTIF'!$D$28,"OK","ERROR")</f>
        <v>ERROR</v>
      </c>
      <c r="U30" s="46" t="str">
        <f>IF($O$30=SUM('[2]CLTLE NON FIN ACTIF'!$E$13:$E$15)+SUM('[2]CLTLE NON FIN ACTIF'!$E$23:$E$25)+'[2]CLTLE NON FIN ACTIF'!$E$28,"OK","ERROR")</f>
        <v>ERROR</v>
      </c>
      <c r="V30" s="46" t="str">
        <f>IF($P$30='[2]CLTLE NON FIN ACTIF'!$F$13+'[2]CLTLE NON FIN ACTIF'!$F$15+SUM('[2]CLTLE NON FIN ACTIF'!$F$24:$F$25)+'[2]CLTLE NON FIN ACTIF'!$F$28,"OK","ERROR")</f>
        <v>ERROR</v>
      </c>
      <c r="W30" s="46" t="str">
        <f>IF($Q$30=SUM('[2]CLTLE NON FIN ACTIF'!$H$13:$H$15)+SUM('[2]CLTLE NON FIN ACTIF'!$H$23:$H$25)+'[2]CLTLE NON FIN ACTIF'!$H$28,"OK","ERROR")</f>
        <v>OK</v>
      </c>
      <c r="X30" s="46" t="str">
        <f>IF($R$30=SUM('[2]CLTLE NON FIN ACTIF'!$K$13:$K$15)+SUM('[2]CLTLE NON FIN ACTIF'!$K$23:$K$25)+'[2]CLTLE NON FIN ACTIF'!$K$28,"OK","ERROR")</f>
        <v>OK</v>
      </c>
    </row>
    <row r="31" spans="1:24" ht="31.5" customHeight="1">
      <c r="A31" s="7" t="s">
        <v>9</v>
      </c>
      <c r="B31" s="21" t="s">
        <v>4</v>
      </c>
      <c r="C31" s="11"/>
      <c r="D31" s="10"/>
      <c r="E31" s="10"/>
      <c r="F31" s="12"/>
      <c r="G31" s="12"/>
      <c r="H31" s="45" t="str">
        <f>IF($C$31&gt;=0,"OK","ERROR")</f>
        <v>OK</v>
      </c>
      <c r="I31" s="45" t="str">
        <f>IF($D$31&gt;=0,"OK","ERROR")</f>
        <v>OK</v>
      </c>
      <c r="J31" s="45" t="str">
        <f>IF($E$31&gt;=0,"OK","ERROR")</f>
        <v>OK</v>
      </c>
      <c r="K31" s="45" t="str">
        <f>IF($F$31&gt;=0,"OK","ERROR")</f>
        <v>OK</v>
      </c>
      <c r="L31" s="45" t="str">
        <f>IF($G$31&gt;=0,"OK","ERROR")</f>
        <v>OK</v>
      </c>
      <c r="N31" s="47">
        <f>$C$31</f>
        <v>0</v>
      </c>
      <c r="O31" s="41">
        <f>$D$31</f>
        <v>0</v>
      </c>
      <c r="P31" s="41">
        <f>$E$31</f>
        <v>0</v>
      </c>
      <c r="Q31" s="41">
        <f>$F$31</f>
        <v>0</v>
      </c>
      <c r="R31" s="42">
        <f>$G$31</f>
        <v>0</v>
      </c>
      <c r="T31" s="46" t="str">
        <f>IF($N$31='[2]CLTLE NON FIN ACTIF'!$D$34,"OK","ERROR")</f>
        <v>OK</v>
      </c>
      <c r="U31" s="46" t="str">
        <f>IF($O$31='[2]CLTLE NON FIN ACTIF'!$E$34,"OK","ERROR")</f>
        <v>OK</v>
      </c>
      <c r="V31" s="46" t="str">
        <f>IF($P$31='[2]CLTLE NON FIN ACTIF'!$F$34,"OK","ERROR")</f>
        <v>OK</v>
      </c>
      <c r="W31" s="46" t="str">
        <f>IF($Q$31='[2]CLTLE NON FIN ACTIF'!$H$34,"OK","ERROR")</f>
        <v>OK</v>
      </c>
      <c r="X31" s="46" t="str">
        <f>IF($R$31='[2]CLTLE NON FIN ACTIF'!$K$34,"OK","ERROR")</f>
        <v>OK</v>
      </c>
    </row>
    <row r="32" spans="1:18" ht="31.5" customHeight="1">
      <c r="A32" s="7">
        <v>2</v>
      </c>
      <c r="B32" s="22" t="s">
        <v>6</v>
      </c>
      <c r="C32" s="13"/>
      <c r="D32" s="4"/>
      <c r="E32" s="4"/>
      <c r="F32" s="5"/>
      <c r="G32" s="5"/>
      <c r="N32" s="48"/>
      <c r="O32" s="3"/>
      <c r="P32" s="3"/>
      <c r="Q32" s="3"/>
      <c r="R32" s="49"/>
    </row>
    <row r="33" spans="1:24" ht="31.5" customHeight="1" thickBot="1">
      <c r="A33" s="8" t="s">
        <v>10</v>
      </c>
      <c r="B33" s="23" t="s">
        <v>7</v>
      </c>
      <c r="C33" s="14"/>
      <c r="D33" s="15"/>
      <c r="E33" s="15"/>
      <c r="F33" s="16"/>
      <c r="G33" s="16"/>
      <c r="H33" s="45" t="str">
        <f>IF($C$33&gt;=0,"OK","ERROR")</f>
        <v>OK</v>
      </c>
      <c r="I33" s="45" t="str">
        <f>IF($D$33&gt;=0,"OK","ERROR")</f>
        <v>OK</v>
      </c>
      <c r="J33" s="45" t="str">
        <f>IF($E$33&gt;=0,"OK","ERROR")</f>
        <v>OK</v>
      </c>
      <c r="K33" s="45" t="str">
        <f>IF($F$33&gt;=0,"OK","ERROR")</f>
        <v>OK</v>
      </c>
      <c r="L33" s="45" t="str">
        <f>IF($G$33&gt;=0,"OK","ERROR")</f>
        <v>OK</v>
      </c>
      <c r="N33" s="50">
        <f>$C$33</f>
        <v>0</v>
      </c>
      <c r="O33" s="43">
        <f>$D$33</f>
        <v>0</v>
      </c>
      <c r="P33" s="43">
        <f>$E$33</f>
        <v>0</v>
      </c>
      <c r="Q33" s="43">
        <f>$F$33</f>
        <v>0</v>
      </c>
      <c r="R33" s="44">
        <f>$G$33</f>
        <v>0</v>
      </c>
      <c r="T33" s="46" t="str">
        <f>IF($N$33='[2]CLTLE NON FIN PASSIF'!$D$14+'[2]CLTLE NON FIN PASSIF'!$D$20+SUM('[2]CLTLE NON FIN PASSIF'!$D$22:$D$23)+'[2]CLTLE NON FIN PASSIF'!$D$31+SUM('[2]CLTLE NON FIN PASSIF'!$D$33:$D$35)+'[2]CLTLE NON FIN PASSIF'!$D$39,"OK","ERROR")</f>
        <v>ERROR</v>
      </c>
      <c r="U33" s="46" t="str">
        <f>IF($O$33='[2]CLTLE NON FIN PASSIF'!$E$14+'[2]CLTLE NON FIN PASSIF'!$E$20+SUM('[2]CLTLE NON FIN PASSIF'!$E$22:$E$29)+SUM('[2]CLTLE NON FIN PASSIF'!$E$31:$E$35)+'[2]CLTLE NON FIN PASSIF'!$E$39,"OK","ERROR")</f>
        <v>ERROR</v>
      </c>
      <c r="V33" s="46" t="str">
        <f>IF($P$33='[2]CLTLE NON FIN PASSIF'!$F$14+'[2]CLTLE NON FIN PASSIF'!$F$20+SUM('[2]CLTLE NON FIN PASSIF'!$F$22:$F$29)+SUM('[2]CLTLE NON FIN PASSIF'!$F$31:$F$35)+'[2]CLTLE NON FIN PASSIF'!$F$39,"OK","ERROR")</f>
        <v>ERROR</v>
      </c>
      <c r="W33" s="46" t="str">
        <f>IF($Q$33='[2]CLTLE NON FIN PASSIF'!$H$14+'[2]CLTLE NON FIN PASSIF'!$H$20+SUM('[2]CLTLE NON FIN PASSIF'!$H$22:$H$23)+SUM('[2]CLTLE NON FIN PASSIF'!$H$33:$H$35)+'[2]CLTLE NON FIN PASSIF'!$F$39,"OK","ERROR")</f>
        <v>ERROR</v>
      </c>
      <c r="X33" s="46" t="str">
        <f>IF($R$33='[2]CLTLE NON FIN PASSIF'!$K$14+'[2]CLTLE NON FIN PASSIF'!$K$20+SUM('[2]CLTLE NON FIN PASSIF'!$K$22:$K$23)+'[2]CLTLE NON FIN PASSIF'!$K$35+'[2]CLTLE NON FIN PASSIF'!$K$39,"OK","ERROR")</f>
        <v>ERROR</v>
      </c>
    </row>
  </sheetData>
  <mergeCells count="16">
    <mergeCell ref="A20:G20"/>
    <mergeCell ref="A21:G21"/>
    <mergeCell ref="A1:G1"/>
    <mergeCell ref="A2:G2"/>
    <mergeCell ref="A3:G3"/>
    <mergeCell ref="A4:G4"/>
    <mergeCell ref="N12:R12"/>
    <mergeCell ref="N29:R29"/>
    <mergeCell ref="A5:G5"/>
    <mergeCell ref="A6:G6"/>
    <mergeCell ref="A7:G7"/>
    <mergeCell ref="A22:G22"/>
    <mergeCell ref="A23:G23"/>
    <mergeCell ref="A24:G24"/>
    <mergeCell ref="A18:G18"/>
    <mergeCell ref="A19:G19"/>
  </mergeCells>
  <printOptions horizontalCentered="1"/>
  <pageMargins left="0.5905511811023623" right="0.5905511811023623" top="0.5905511811023623" bottom="0.984251968503937" header="0.5118110236220472" footer="0.5118110236220472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ARBEZ</dc:creator>
  <cp:keywords/>
  <dc:description/>
  <cp:lastModifiedBy>Sylvie CARON</cp:lastModifiedBy>
  <cp:lastPrinted>2009-05-07T10:51:06Z</cp:lastPrinted>
  <dcterms:created xsi:type="dcterms:W3CDTF">2008-06-26T10:28:42Z</dcterms:created>
  <dcterms:modified xsi:type="dcterms:W3CDTF">2009-06-30T10:04:31Z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VAJYYM7SHRR6-7-13060</vt:lpwstr>
  </property>
  <property fmtid="{D5CDD505-2E9C-101B-9397-08002B2CF9AE}" pid="4" name="_dlc_DocIdItemGu">
    <vt:lpwstr>4627fe04-25c4-4233-926b-12d80520d816</vt:lpwstr>
  </property>
  <property fmtid="{D5CDD505-2E9C-101B-9397-08002B2CF9AE}" pid="5" name="_dlc_DocIdU">
    <vt:lpwstr>http://d05/sites/esurfi/_layouts/15/DocIdRedir.aspx?ID=VAJYYM7SHRR6-7-13060, VAJYYM7SHRR6-7-13060</vt:lpwstr>
  </property>
</Properties>
</file>